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1\EON\EON na web\"/>
    </mc:Choice>
  </mc:AlternateContent>
  <bookViews>
    <workbookView xWindow="0" yWindow="0" windowWidth="23040" windowHeight="8904"/>
  </bookViews>
  <sheets>
    <sheet name="05_KE_EON_2021" sheetId="13" r:id="rId1"/>
  </sheets>
  <calcPr calcId="162913"/>
</workbook>
</file>

<file path=xl/calcChain.xml><?xml version="1.0" encoding="utf-8"?>
<calcChain xmlns="http://schemas.openxmlformats.org/spreadsheetml/2006/main">
  <c r="D5" i="13" l="1"/>
  <c r="C5" i="13"/>
  <c r="D4" i="13"/>
  <c r="C4" i="13"/>
  <c r="D19" i="13" l="1"/>
  <c r="C19" i="13"/>
  <c r="C15" i="13"/>
  <c r="D15" i="13"/>
  <c r="C21" i="13" l="1"/>
  <c r="D21" i="13"/>
  <c r="C22" i="13"/>
  <c r="D22" i="13" s="1"/>
  <c r="D23" i="13"/>
  <c r="C24" i="13"/>
  <c r="D24" i="13"/>
  <c r="C25" i="13"/>
  <c r="D25" i="13"/>
  <c r="C26" i="13"/>
  <c r="D26" i="13"/>
  <c r="C27" i="13"/>
  <c r="D27" i="13"/>
  <c r="C28" i="13"/>
  <c r="D28" i="13"/>
  <c r="C29" i="13"/>
  <c r="D29" i="13" s="1"/>
  <c r="D30" i="13"/>
  <c r="D20" i="13"/>
  <c r="C20" i="13"/>
  <c r="D14" i="13"/>
  <c r="C14" i="13"/>
  <c r="D11" i="13"/>
  <c r="C11" i="13"/>
  <c r="D8" i="13"/>
  <c r="C8" i="13"/>
  <c r="D9" i="13"/>
  <c r="C9" i="13"/>
  <c r="C6" i="13"/>
  <c r="D6" i="13"/>
  <c r="C31" i="13"/>
  <c r="B14" i="13" l="1"/>
  <c r="B31" i="13"/>
  <c r="B19" i="13"/>
  <c r="B18" i="13"/>
  <c r="B17" i="13"/>
  <c r="B13" i="13" l="1"/>
  <c r="B16" i="13"/>
  <c r="B15" i="13"/>
  <c r="B12" i="13"/>
  <c r="B11" i="13"/>
  <c r="B10" i="13"/>
  <c r="B9" i="13"/>
  <c r="B8" i="13"/>
  <c r="B7" i="13"/>
  <c r="B6" i="13"/>
  <c r="B5" i="13"/>
  <c r="B4" i="13"/>
  <c r="B32" i="13" l="1"/>
  <c r="D32" i="13" l="1"/>
  <c r="C32" i="13"/>
</calcChain>
</file>

<file path=xl/sharedStrings.xml><?xml version="1.0" encoding="utf-8"?>
<sst xmlns="http://schemas.openxmlformats.org/spreadsheetml/2006/main" count="33" uniqueCount="33">
  <si>
    <t>Cestovné</t>
  </si>
  <si>
    <t>Zákonné sociálne odvody ku mzdám</t>
  </si>
  <si>
    <t>Stravné</t>
  </si>
  <si>
    <t>Poplatky banke</t>
  </si>
  <si>
    <t>Metodická činnosť a projekty</t>
  </si>
  <si>
    <t>Krajské stredisko Košice</t>
  </si>
  <si>
    <t xml:space="preserve">Ekonomicky oprávnené náklady, ods. 5, Zák. č. 448/2008 </t>
  </si>
  <si>
    <t>ŠSP</t>
  </si>
  <si>
    <t>SR</t>
  </si>
  <si>
    <t>Ochrana objektu</t>
  </si>
  <si>
    <t>Mzdové náklady</t>
  </si>
  <si>
    <t>Energie elektrina</t>
  </si>
  <si>
    <t>Energie teplo</t>
  </si>
  <si>
    <t>Vodné a stočné</t>
  </si>
  <si>
    <t>Telefóny, internet, prenos dát</t>
  </si>
  <si>
    <t>Poštové</t>
  </si>
  <si>
    <t>Materiál (interiérové vybavenie)</t>
  </si>
  <si>
    <t>Materiál (kanc., hyg. a čisť, dezinfekcia)</t>
  </si>
  <si>
    <t>Kompenzačné a pracovné pomôcky (ochranné)</t>
  </si>
  <si>
    <t>PHM, servis SMV, poistenie PZP SMV, poplatky</t>
  </si>
  <si>
    <t>Nájomné a sl. spojené s nájmom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</si>
  <si>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</si>
  <si>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</si>
  <si>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</si>
  <si>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</si>
  <si>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</si>
  <si>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</si>
  <si>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</si>
  <si>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</si>
  <si>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Energie plyn</t>
  </si>
  <si>
    <t>Štandardná údržba</t>
  </si>
  <si>
    <t>Náhrady miezd - nemocenské, PR</t>
  </si>
  <si>
    <t>Materiál (VT, žiariče)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</si>
</sst>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7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0" fillId="2" borderId="5" xfId="0" applyFill="1" applyBorder="1" applyAlignment="1">
      <alignment horizontal="left" indent="1"/>
    </xf>
    <xf numFmtId="167" fontId="0" fillId="2" borderId="6" xfId="0" applyNumberFormat="1" applyFill="1" applyBorder="1"/>
    <xf numFmtId="167" fontId="0" fillId="5" borderId="6" xfId="0" applyNumberFormat="1" applyFill="1" applyBorder="1"/>
    <xf numFmtId="167" fontId="0" fillId="4" borderId="7" xfId="0" applyNumberFormat="1" applyFill="1" applyBorder="1"/>
    <xf numFmtId="0" fontId="0" fillId="2" borderId="8" xfId="0" applyFill="1" applyBorder="1" applyAlignment="1">
      <alignment horizontal="left" indent="1"/>
    </xf>
    <xf numFmtId="167" fontId="0" fillId="2" borderId="9" xfId="0" applyNumberFormat="1" applyFill="1" applyBorder="1"/>
    <xf numFmtId="167" fontId="0" fillId="5" borderId="10" xfId="0" applyNumberFormat="1" applyFill="1" applyBorder="1"/>
    <xf numFmtId="167" fontId="0" fillId="4" borderId="11" xfId="0" applyNumberFormat="1" applyFill="1" applyBorder="1"/>
    <xf numFmtId="0" fontId="0" fillId="2" borderId="12" xfId="0" applyFill="1" applyBorder="1" applyAlignment="1">
      <alignment horizontal="left" indent="1"/>
    </xf>
    <xf numFmtId="167" fontId="0" fillId="5" borderId="13" xfId="0" applyNumberFormat="1" applyFill="1" applyBorder="1"/>
    <xf numFmtId="167" fontId="0" fillId="4" borderId="14" xfId="0" applyNumberFormat="1" applyFill="1" applyBorder="1"/>
    <xf numFmtId="0" fontId="0" fillId="2" borderId="15" xfId="0" applyFill="1" applyBorder="1" applyAlignment="1">
      <alignment horizontal="left" indent="1"/>
    </xf>
    <xf numFmtId="167" fontId="0" fillId="2" borderId="16" xfId="0" applyNumberFormat="1" applyFill="1" applyBorder="1"/>
    <xf numFmtId="167" fontId="0" fillId="5" borderId="16" xfId="0" applyNumberFormat="1" applyFill="1" applyBorder="1"/>
    <xf numFmtId="167" fontId="0" fillId="4" borderId="17" xfId="0" applyNumberFormat="1" applyFill="1" applyBorder="1"/>
    <xf numFmtId="167" fontId="0" fillId="5" borderId="9" xfId="0" applyNumberFormat="1" applyFill="1" applyBorder="1"/>
    <xf numFmtId="167" fontId="0" fillId="4" borderId="18" xfId="0" applyNumberFormat="1" applyFill="1" applyBorder="1"/>
    <xf numFmtId="0" fontId="0" fillId="2" borderId="19" xfId="0" applyFill="1" applyBorder="1" applyAlignment="1">
      <alignment horizontal="left" indent="1"/>
    </xf>
    <xf numFmtId="167" fontId="0" fillId="2" borderId="10" xfId="0" applyNumberFormat="1" applyFill="1" applyBorder="1"/>
    <xf numFmtId="167" fontId="0" fillId="2" borderId="13" xfId="0" applyNumberFormat="1" applyFill="1" applyBorder="1"/>
    <xf numFmtId="0" fontId="3" fillId="0" borderId="20" xfId="0" applyFont="1" applyBorder="1" applyAlignment="1">
      <alignment horizontal="left" indent="1"/>
    </xf>
    <xf numFmtId="167" fontId="3" fillId="0" borderId="21" xfId="0" applyNumberFormat="1" applyFont="1" applyBorder="1"/>
    <xf numFmtId="167" fontId="3" fillId="0" borderId="22" xfId="0" applyNumberFormat="1" applyFont="1" applyBorder="1"/>
    <xf numFmtId="0" fontId="0" fillId="0" borderId="0" xfId="0" applyAlignment="1">
      <alignment horizontal="left" indent="1"/>
    </xf>
    <xf numFmtId="167" fontId="0" fillId="0" borderId="0" xfId="0" applyNumberFormat="1"/>
    <xf numFmtId="4" fontId="0" fillId="0" borderId="0" xfId="0" applyNumberFormat="1"/>
    <xf numFmtId="167" fontId="0" fillId="0" borderId="13" xfId="0" applyNumberFormat="1" applyBorder="1"/>
    <xf numFmtId="0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4" fontId="2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B37" sqref="B37"/>
    </sheetView>
  </sheetViews>
  <sheetFormatPr defaultRowHeight="14.4" x14ac:dyDescent="0.3"/>
  <cols>
    <col min="1" max="1" width="40" bestFit="1" customWidth="1"/>
    <col min="2" max="2" width="13.21875" style="30" bestFit="1" customWidth="1"/>
    <col min="3" max="4" width="10.44140625" style="30" bestFit="1" customWidth="1"/>
    <col min="5" max="5" width="4.5546875" style="31" customWidth="1"/>
    <col min="6" max="6" width="12.44140625" style="31" bestFit="1" customWidth="1"/>
    <col min="7" max="15" width="8.88671875" style="31"/>
  </cols>
  <sheetData>
    <row r="1" spans="1:15" ht="15" thickBot="1" x14ac:dyDescent="0.35">
      <c r="A1" s="34" t="s">
        <v>6</v>
      </c>
      <c r="B1" s="35"/>
      <c r="C1" s="35"/>
      <c r="D1" s="36"/>
    </row>
    <row r="2" spans="1:15" ht="15" thickBot="1" x14ac:dyDescent="0.35">
      <c r="A2" s="1" t="s">
        <v>5</v>
      </c>
      <c r="B2" s="33">
        <v>2021</v>
      </c>
      <c r="C2" s="2" t="s">
        <v>7</v>
      </c>
      <c r="D2" s="3" t="s">
        <v>8</v>
      </c>
    </row>
    <row r="3" spans="1:15" ht="15" thickBot="1" x14ac:dyDescent="0.35">
      <c r="A3" s="4"/>
      <c r="B3" s="5"/>
      <c r="C3" s="5"/>
      <c r="D3" s="5"/>
    </row>
    <row r="4" spans="1:15" x14ac:dyDescent="0.3">
      <c r="A4" s="6" t="s">
        <v>10</v>
      </c>
      <c r="B4" s="7">
        <f>C4+D4</f>
        <v>63511.58</v>
      </c>
      <c r="C4" s="8">
        <f>24910.89+4194.13</f>
        <v>29105.02</v>
      </c>
      <c r="D4" s="9">
        <f>30212.43+4194.13</f>
        <v>34406.559999999998</v>
      </c>
    </row>
    <row r="5" spans="1:15" x14ac:dyDescent="0.3">
      <c r="A5" s="10" t="s">
        <v>1</v>
      </c>
      <c r="B5" s="11">
        <f>C5+D5</f>
        <v>21460.65</v>
      </c>
      <c r="C5" s="12">
        <f>9604.59+206.73</f>
        <v>9811.32</v>
      </c>
      <c r="D5" s="13">
        <f>11442.6+206.73</f>
        <v>11649.33</v>
      </c>
    </row>
    <row r="6" spans="1:15" x14ac:dyDescent="0.3">
      <c r="A6" s="14" t="s">
        <v>0</v>
      </c>
      <c r="B6" s="32">
        <f>C6+D6</f>
        <v>803.64</v>
      </c>
      <c r="C6" s="15">
        <f>539.26+30.24</f>
        <v>569.5</v>
      </c>
      <c r="D6" s="16">
        <f>203.9+30.24</f>
        <v>234.14000000000001</v>
      </c>
    </row>
    <row r="7" spans="1:15" x14ac:dyDescent="0.3">
      <c r="A7" s="17" t="s">
        <v>11</v>
      </c>
      <c r="B7" s="18">
        <f>C7+D7</f>
        <v>1885</v>
      </c>
      <c r="C7" s="19">
        <v>583.6</v>
      </c>
      <c r="D7" s="20">
        <v>1301.4000000000001</v>
      </c>
    </row>
    <row r="8" spans="1:15" x14ac:dyDescent="0.3">
      <c r="A8" s="10" t="s">
        <v>12</v>
      </c>
      <c r="B8" s="11">
        <f t="shared" ref="B8:B17" si="0">C8+D8</f>
        <v>680.29</v>
      </c>
      <c r="C8" s="21">
        <f>210.62</f>
        <v>210.62</v>
      </c>
      <c r="D8" s="22">
        <f>469.67</f>
        <v>469.67</v>
      </c>
    </row>
    <row r="9" spans="1:15" x14ac:dyDescent="0.3">
      <c r="A9" s="10" t="s">
        <v>29</v>
      </c>
      <c r="B9" s="11">
        <f t="shared" si="0"/>
        <v>4019.9999999999995</v>
      </c>
      <c r="C9" s="21">
        <f>1501.87+30.83</f>
        <v>1532.6999999999998</v>
      </c>
      <c r="D9" s="22">
        <f>2456.47+30.83</f>
        <v>2487.2999999999997</v>
      </c>
      <c r="E9"/>
      <c r="K9"/>
      <c r="L9"/>
      <c r="M9"/>
      <c r="N9"/>
      <c r="O9"/>
    </row>
    <row r="10" spans="1:15" x14ac:dyDescent="0.3">
      <c r="A10" s="10" t="s">
        <v>13</v>
      </c>
      <c r="B10" s="11">
        <f t="shared" si="0"/>
        <v>819.19</v>
      </c>
      <c r="C10" s="21">
        <v>409.59</v>
      </c>
      <c r="D10" s="22">
        <v>409.6</v>
      </c>
    </row>
    <row r="11" spans="1:15" x14ac:dyDescent="0.3">
      <c r="A11" s="10" t="s">
        <v>14</v>
      </c>
      <c r="B11" s="11">
        <f t="shared" si="0"/>
        <v>1131.8400000000001</v>
      </c>
      <c r="C11" s="21">
        <f>330.6+32</f>
        <v>362.6</v>
      </c>
      <c r="D11" s="22">
        <f>737.24+32</f>
        <v>769.24</v>
      </c>
    </row>
    <row r="12" spans="1:15" x14ac:dyDescent="0.3">
      <c r="A12" s="23" t="s">
        <v>15</v>
      </c>
      <c r="B12" s="24">
        <f t="shared" si="0"/>
        <v>270.2</v>
      </c>
      <c r="C12" s="12">
        <v>135.1</v>
      </c>
      <c r="D12" s="13">
        <v>135.1</v>
      </c>
    </row>
    <row r="13" spans="1:15" x14ac:dyDescent="0.3">
      <c r="A13" s="17" t="s">
        <v>16</v>
      </c>
      <c r="B13" s="11">
        <f t="shared" si="0"/>
        <v>1178.03</v>
      </c>
      <c r="C13" s="19">
        <v>589.01</v>
      </c>
      <c r="D13" s="20">
        <v>589.02</v>
      </c>
    </row>
    <row r="14" spans="1:15" x14ac:dyDescent="0.3">
      <c r="A14" s="10" t="s">
        <v>32</v>
      </c>
      <c r="B14" s="11">
        <f t="shared" ref="B14" si="1">C14+D14</f>
        <v>1462.6599999999999</v>
      </c>
      <c r="C14" s="21">
        <f>419.64+311.69</f>
        <v>731.32999999999993</v>
      </c>
      <c r="D14" s="22">
        <f>419.65+311.68</f>
        <v>731.32999999999993</v>
      </c>
    </row>
    <row r="15" spans="1:15" x14ac:dyDescent="0.3">
      <c r="A15" s="10" t="s">
        <v>17</v>
      </c>
      <c r="B15" s="11">
        <f t="shared" si="0"/>
        <v>1974.8899999999999</v>
      </c>
      <c r="C15" s="21">
        <f>1537.25+4.8-554.61</f>
        <v>987.43999999999994</v>
      </c>
      <c r="D15" s="22">
        <f>1537.26+4.8-554.61</f>
        <v>987.44999999999993</v>
      </c>
    </row>
    <row r="16" spans="1:15" x14ac:dyDescent="0.3">
      <c r="A16" s="23" t="s">
        <v>18</v>
      </c>
      <c r="B16" s="24">
        <f t="shared" si="0"/>
        <v>619</v>
      </c>
      <c r="C16" s="12">
        <v>309.5</v>
      </c>
      <c r="D16" s="13">
        <v>309.5</v>
      </c>
    </row>
    <row r="17" spans="1:4" x14ac:dyDescent="0.3">
      <c r="A17" s="17" t="s">
        <v>19</v>
      </c>
      <c r="B17" s="24">
        <f t="shared" si="0"/>
        <v>2609.5100000000002</v>
      </c>
      <c r="C17" s="12">
        <v>1304.75</v>
      </c>
      <c r="D17" s="13">
        <v>1304.76</v>
      </c>
    </row>
    <row r="18" spans="1:4" x14ac:dyDescent="0.3">
      <c r="A18" s="17" t="s">
        <v>30</v>
      </c>
      <c r="B18" s="24">
        <f>C18+D18</f>
        <v>375.98</v>
      </c>
      <c r="C18" s="12">
        <v>187.99</v>
      </c>
      <c r="D18" s="13">
        <v>187.99</v>
      </c>
    </row>
    <row r="19" spans="1:4" x14ac:dyDescent="0.3">
      <c r="A19" s="14" t="s">
        <v>20</v>
      </c>
      <c r="B19" s="25">
        <f>C19+D19</f>
        <v>1775.2199999999998</v>
      </c>
      <c r="C19" s="15">
        <f>470.59+127.61</f>
        <v>598.19999999999993</v>
      </c>
      <c r="D19" s="16">
        <f>1049.41+127.61</f>
        <v>1177.02</v>
      </c>
    </row>
    <row r="20" spans="1:4" x14ac:dyDescent="0.3">
      <c r="A20" s="17" t="s">
        <v>21</v>
      </c>
      <c r="B20" s="18">
        <v>0</v>
      </c>
      <c r="C20" s="19">
        <f>B20*0.45</f>
        <v>0</v>
      </c>
      <c r="D20" s="20">
        <f>B20-C20</f>
        <v>0</v>
      </c>
    </row>
    <row r="21" spans="1:4" x14ac:dyDescent="0.3">
      <c r="A21" s="10" t="s">
        <v>22</v>
      </c>
      <c r="B21" s="11">
        <v>1507.19</v>
      </c>
      <c r="C21" s="21">
        <f t="shared" ref="C21:C29" si="2">B21*0.45</f>
        <v>678.2355</v>
      </c>
      <c r="D21" s="22">
        <f t="shared" ref="D21:D30" si="3">B21-C21</f>
        <v>828.95450000000005</v>
      </c>
    </row>
    <row r="22" spans="1:4" x14ac:dyDescent="0.3">
      <c r="A22" s="10" t="s">
        <v>23</v>
      </c>
      <c r="B22" s="11">
        <v>1837.84</v>
      </c>
      <c r="C22" s="21">
        <f t="shared" si="2"/>
        <v>827.02800000000002</v>
      </c>
      <c r="D22" s="22">
        <f t="shared" si="3"/>
        <v>1010.8119999999999</v>
      </c>
    </row>
    <row r="23" spans="1:4" x14ac:dyDescent="0.3">
      <c r="A23" s="10" t="s">
        <v>24</v>
      </c>
      <c r="B23" s="11">
        <v>400</v>
      </c>
      <c r="C23" s="21">
        <v>200</v>
      </c>
      <c r="D23" s="22">
        <f t="shared" si="3"/>
        <v>200</v>
      </c>
    </row>
    <row r="24" spans="1:4" x14ac:dyDescent="0.3">
      <c r="A24" s="10" t="s">
        <v>4</v>
      </c>
      <c r="B24" s="11">
        <v>3616.7</v>
      </c>
      <c r="C24" s="21">
        <f t="shared" si="2"/>
        <v>1627.5149999999999</v>
      </c>
      <c r="D24" s="22">
        <f t="shared" si="3"/>
        <v>1989.1849999999999</v>
      </c>
    </row>
    <row r="25" spans="1:4" x14ac:dyDescent="0.3">
      <c r="A25" s="10" t="s">
        <v>9</v>
      </c>
      <c r="B25" s="11">
        <v>156</v>
      </c>
      <c r="C25" s="21">
        <f t="shared" si="2"/>
        <v>70.2</v>
      </c>
      <c r="D25" s="22">
        <f t="shared" si="3"/>
        <v>85.8</v>
      </c>
    </row>
    <row r="26" spans="1:4" x14ac:dyDescent="0.3">
      <c r="A26" s="10" t="s">
        <v>2</v>
      </c>
      <c r="B26" s="11">
        <v>3629.2</v>
      </c>
      <c r="C26" s="21">
        <f t="shared" si="2"/>
        <v>1633.1399999999999</v>
      </c>
      <c r="D26" s="22">
        <f t="shared" si="3"/>
        <v>1996.06</v>
      </c>
    </row>
    <row r="27" spans="1:4" x14ac:dyDescent="0.3">
      <c r="A27" s="10" t="s">
        <v>25</v>
      </c>
      <c r="B27" s="11">
        <v>3392.9</v>
      </c>
      <c r="C27" s="21">
        <f t="shared" si="2"/>
        <v>1526.8050000000001</v>
      </c>
      <c r="D27" s="22">
        <f t="shared" si="3"/>
        <v>1866.095</v>
      </c>
    </row>
    <row r="28" spans="1:4" x14ac:dyDescent="0.3">
      <c r="A28" s="10" t="s">
        <v>26</v>
      </c>
      <c r="B28" s="11">
        <v>1348.48</v>
      </c>
      <c r="C28" s="21">
        <f t="shared" si="2"/>
        <v>606.81600000000003</v>
      </c>
      <c r="D28" s="22">
        <f t="shared" si="3"/>
        <v>741.66399999999999</v>
      </c>
    </row>
    <row r="29" spans="1:4" x14ac:dyDescent="0.3">
      <c r="A29" s="10" t="s">
        <v>27</v>
      </c>
      <c r="B29" s="11">
        <v>639.59</v>
      </c>
      <c r="C29" s="21">
        <f t="shared" si="2"/>
        <v>287.81550000000004</v>
      </c>
      <c r="D29" s="22">
        <f t="shared" si="3"/>
        <v>351.77449999999999</v>
      </c>
    </row>
    <row r="30" spans="1:4" x14ac:dyDescent="0.3">
      <c r="A30" s="23" t="s">
        <v>3</v>
      </c>
      <c r="B30" s="24">
        <v>135.84</v>
      </c>
      <c r="C30" s="21">
        <v>67.92</v>
      </c>
      <c r="D30" s="22">
        <f t="shared" si="3"/>
        <v>67.92</v>
      </c>
    </row>
    <row r="31" spans="1:4" x14ac:dyDescent="0.3">
      <c r="A31" s="14" t="s">
        <v>31</v>
      </c>
      <c r="B31" s="25">
        <f>C31+D31</f>
        <v>425.41999999999996</v>
      </c>
      <c r="C31" s="15">
        <f>(356.4+69.02)/2</f>
        <v>212.70999999999998</v>
      </c>
      <c r="D31" s="16">
        <v>212.71</v>
      </c>
    </row>
    <row r="32" spans="1:4" ht="15" thickBot="1" x14ac:dyDescent="0.35">
      <c r="A32" s="26" t="s">
        <v>28</v>
      </c>
      <c r="B32" s="27">
        <f>SUM(B4:B31)</f>
        <v>121666.83999999997</v>
      </c>
      <c r="C32" s="27">
        <f>SUM(C4:C31)</f>
        <v>55166.45499999998</v>
      </c>
      <c r="D32" s="28">
        <f>SUM(D4:D31)</f>
        <v>66500.384999999995</v>
      </c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9" spans="1:1" x14ac:dyDescent="0.3">
      <c r="A39" s="29"/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05_KE_EON_2021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2019-06-24T09:32:40Z</cp:lastPrinted>
  <dcterms:created xsi:type="dcterms:W3CDTF">2015-03-17T12:48:09Z</dcterms:created>
  <dcterms:modified xsi:type="dcterms:W3CDTF">2022-02-16T09:55:38Z</dcterms:modified>
</cp:coreProperties>
</file>