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3\EON\EON na web\"/>
    </mc:Choice>
  </mc:AlternateContent>
  <bookViews>
    <workbookView xWindow="0" yWindow="0" windowWidth="23040" windowHeight="9192"/>
  </bookViews>
  <sheets>
    <sheet name="05_KE_EON_2023" sheetId="17" r:id="rId1"/>
  </sheets>
  <calcPr calcId="162913"/>
</workbook>
</file>

<file path=xl/calcChain.xml><?xml version="1.0" encoding="utf-8"?>
<calcChain xmlns="http://schemas.openxmlformats.org/spreadsheetml/2006/main">
  <c r="B6" i="17" l="1"/>
  <c r="B5" i="17"/>
  <c r="B40" i="17" l="1"/>
  <c r="C40" i="17" s="1"/>
  <c r="C39" i="17"/>
  <c r="D39" i="17" s="1"/>
  <c r="C38" i="17"/>
  <c r="D38" i="17" s="1"/>
  <c r="C37" i="17"/>
  <c r="D37" i="17" s="1"/>
  <c r="B36" i="17"/>
  <c r="C35" i="17"/>
  <c r="D35" i="17" s="1"/>
  <c r="C34" i="17"/>
  <c r="D34" i="17" s="1"/>
  <c r="D33" i="17"/>
  <c r="C33" i="17"/>
  <c r="C32" i="17"/>
  <c r="D32" i="17" s="1"/>
  <c r="C31" i="17"/>
  <c r="D31" i="17" s="1"/>
  <c r="C30" i="17"/>
  <c r="D29" i="17"/>
  <c r="C29" i="17"/>
  <c r="C28" i="17"/>
  <c r="D28" i="17" s="1"/>
  <c r="B27" i="17"/>
  <c r="C26" i="17"/>
  <c r="D26" i="17" s="1"/>
  <c r="C25" i="17"/>
  <c r="D25" i="17" s="1"/>
  <c r="C24" i="17"/>
  <c r="D24" i="17" s="1"/>
  <c r="C23" i="17"/>
  <c r="D23" i="17" s="1"/>
  <c r="C22" i="17"/>
  <c r="B22" i="17"/>
  <c r="C21" i="17"/>
  <c r="D21" i="17" s="1"/>
  <c r="B20" i="17"/>
  <c r="B15" i="17" s="1"/>
  <c r="C19" i="17"/>
  <c r="D19" i="17" s="1"/>
  <c r="D18" i="17"/>
  <c r="C18" i="17"/>
  <c r="C17" i="17"/>
  <c r="D17" i="17" s="1"/>
  <c r="C16" i="17"/>
  <c r="D16" i="17" s="1"/>
  <c r="C14" i="17"/>
  <c r="D14" i="17" s="1"/>
  <c r="B13" i="17"/>
  <c r="B8" i="17" s="1"/>
  <c r="C12" i="17"/>
  <c r="D12" i="17" s="1"/>
  <c r="D11" i="17"/>
  <c r="C11" i="17"/>
  <c r="C10" i="17"/>
  <c r="D10" i="17" s="1"/>
  <c r="C9" i="17"/>
  <c r="D9" i="17" s="1"/>
  <c r="D7" i="17"/>
  <c r="C7" i="17"/>
  <c r="B7" i="17"/>
  <c r="C4" i="17"/>
  <c r="B4" i="17"/>
  <c r="B41" i="17" l="1"/>
  <c r="D22" i="17"/>
  <c r="C27" i="17"/>
  <c r="D40" i="17"/>
  <c r="C41" i="17"/>
  <c r="C20" i="17"/>
  <c r="C15" i="17" s="1"/>
  <c r="D20" i="17"/>
  <c r="D15" i="17" s="1"/>
  <c r="C36" i="17"/>
  <c r="D36" i="17" s="1"/>
  <c r="D4" i="17"/>
  <c r="D30" i="17"/>
  <c r="C13" i="17"/>
  <c r="C8" i="17" s="1"/>
  <c r="D27" i="17" l="1"/>
  <c r="D13" i="17"/>
  <c r="D8" i="17" s="1"/>
  <c r="D41" i="17" s="1"/>
</calcChain>
</file>

<file path=xl/sharedStrings.xml><?xml version="1.0" encoding="utf-8"?>
<sst xmlns="http://schemas.openxmlformats.org/spreadsheetml/2006/main" count="43" uniqueCount="43">
  <si>
    <t>Zákonné sociálne odvody ku mzdám</t>
  </si>
  <si>
    <t>Stravné</t>
  </si>
  <si>
    <t>Poplatky banke</t>
  </si>
  <si>
    <t>Metodická činnosť a projekty</t>
  </si>
  <si>
    <t>Krajské stredisko Košice</t>
  </si>
  <si>
    <t xml:space="preserve">Ekonomicky oprávnené náklady, ods. 5, Zák. č. 448/2008 </t>
  </si>
  <si>
    <t>ŠSP</t>
  </si>
  <si>
    <t>SR</t>
  </si>
  <si>
    <t>Ochrana objektu</t>
  </si>
  <si>
    <t>Mzdové náklady</t>
  </si>
  <si>
    <t>Energie elektrina</t>
  </si>
  <si>
    <t>Energie teplo</t>
  </si>
  <si>
    <t>Vodné a stočné</t>
  </si>
  <si>
    <t>Telefóny, internet, prenos dát</t>
  </si>
  <si>
    <t>Poštové</t>
  </si>
  <si>
    <t>Materiál (interiérové vybavenie)</t>
  </si>
  <si>
    <t>Materiál (kanc., hyg. a čisť, dezinfekcia)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</si>
  <si>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</si>
  <si>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</si>
  <si>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</si>
  <si>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</si>
  <si>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</si>
  <si>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</si>
  <si>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Dane a poplatky (odpad, RTVS)</t>
  </si>
  <si>
    <t>EON SPOLU</t>
  </si>
  <si>
    <t>Energie plyn</t>
  </si>
  <si>
    <t xml:space="preserve">  Mzdové náklady spolu</t>
  </si>
  <si>
    <t>Cestovné spolu</t>
  </si>
  <si>
    <t>Náklady na energie spolu</t>
  </si>
  <si>
    <t>Výdavky na materiál spolu</t>
  </si>
  <si>
    <t>Materiál (kompenzačné pomôcky)</t>
  </si>
  <si>
    <t>Materiál (výpočtová technika, žiarič)</t>
  </si>
  <si>
    <t>Materiál prevádzkové stroje a zariadenia</t>
  </si>
  <si>
    <t>Pracovné pomôcky (ochranné)</t>
  </si>
  <si>
    <t>Dopravné náklady spolu</t>
  </si>
  <si>
    <t xml:space="preserve">PHM </t>
  </si>
  <si>
    <t>servis SMV</t>
  </si>
  <si>
    <t>poistenie - PZP SMV</t>
  </si>
  <si>
    <t>Nájomné spolu</t>
  </si>
  <si>
    <t>Náklady na služby spolu</t>
  </si>
  <si>
    <t>Výdavky na bežné transféry (náhrady PN, príspevok na rekreáciu)</t>
  </si>
  <si>
    <t>2023</t>
  </si>
  <si>
    <t>Všeobecné služby (kopírovanie, upratovanie, iné)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</si>
</sst>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Sk&quot;"/>
    <numFmt numFmtId="167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3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0" fillId="0" borderId="0" xfId="0" applyNumberFormat="1"/>
    <xf numFmtId="4" fontId="0" fillId="0" borderId="0" xfId="0" applyNumberFormat="1"/>
    <xf numFmtId="167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5" borderId="10" xfId="0" applyNumberFormat="1" applyFont="1" applyFill="1" applyBorder="1" applyAlignment="1" applyProtection="1">
      <alignment horizontal="left" vertical="center" wrapText="1" shrinkToFit="1"/>
      <protection hidden="1"/>
    </xf>
    <xf numFmtId="167" fontId="3" fillId="5" borderId="11" xfId="0" applyNumberFormat="1" applyFont="1" applyFill="1" applyBorder="1" applyAlignment="1" applyProtection="1">
      <alignment horizontal="right" vertical="center" wrapText="1" shrinkToFit="1"/>
      <protection hidden="1"/>
    </xf>
    <xf numFmtId="0" fontId="2" fillId="2" borderId="12" xfId="0" applyFont="1" applyFill="1" applyBorder="1" applyAlignment="1">
      <alignment horizontal="left" indent="1"/>
    </xf>
    <xf numFmtId="167" fontId="2" fillId="2" borderId="13" xfId="0" applyNumberFormat="1" applyFont="1" applyFill="1" applyBorder="1"/>
    <xf numFmtId="167" fontId="2" fillId="4" borderId="13" xfId="0" applyNumberFormat="1" applyFont="1" applyFill="1" applyBorder="1"/>
    <xf numFmtId="167" fontId="2" fillId="3" borderId="14" xfId="0" applyNumberFormat="1" applyFont="1" applyFill="1" applyBorder="1"/>
    <xf numFmtId="0" fontId="2" fillId="2" borderId="15" xfId="0" applyFont="1" applyFill="1" applyBorder="1" applyAlignment="1">
      <alignment horizontal="left" indent="1"/>
    </xf>
    <xf numFmtId="167" fontId="2" fillId="2" borderId="16" xfId="0" applyNumberFormat="1" applyFont="1" applyFill="1" applyBorder="1"/>
    <xf numFmtId="167" fontId="2" fillId="4" borderId="16" xfId="0" applyNumberFormat="1" applyFont="1" applyFill="1" applyBorder="1"/>
    <xf numFmtId="167" fontId="2" fillId="3" borderId="17" xfId="0" applyNumberFormat="1" applyFont="1" applyFill="1" applyBorder="1"/>
    <xf numFmtId="0" fontId="5" fillId="5" borderId="10" xfId="0" applyFont="1" applyFill="1" applyBorder="1" applyAlignment="1">
      <alignment horizontal="left" indent="1"/>
    </xf>
    <xf numFmtId="4" fontId="5" fillId="5" borderId="11" xfId="0" applyNumberFormat="1" applyFont="1" applyFill="1" applyBorder="1"/>
    <xf numFmtId="167" fontId="5" fillId="5" borderId="11" xfId="0" applyNumberFormat="1" applyFont="1" applyFill="1" applyBorder="1"/>
    <xf numFmtId="167" fontId="5" fillId="5" borderId="18" xfId="0" applyNumberFormat="1" applyFont="1" applyFill="1" applyBorder="1"/>
    <xf numFmtId="167" fontId="2" fillId="3" borderId="19" xfId="0" applyNumberFormat="1" applyFont="1" applyFill="1" applyBorder="1"/>
    <xf numFmtId="0" fontId="2" fillId="2" borderId="20" xfId="0" applyFont="1" applyFill="1" applyBorder="1" applyAlignment="1">
      <alignment horizontal="left" indent="1"/>
    </xf>
    <xf numFmtId="167" fontId="2" fillId="2" borderId="21" xfId="0" applyNumberFormat="1" applyFont="1" applyFill="1" applyBorder="1"/>
    <xf numFmtId="167" fontId="2" fillId="4" borderId="21" xfId="0" applyNumberFormat="1" applyFont="1" applyFill="1" applyBorder="1"/>
    <xf numFmtId="167" fontId="2" fillId="3" borderId="22" xfId="0" applyNumberFormat="1" applyFont="1" applyFill="1" applyBorder="1"/>
    <xf numFmtId="167" fontId="2" fillId="3" borderId="23" xfId="0" applyNumberFormat="1" applyFont="1" applyFill="1" applyBorder="1"/>
    <xf numFmtId="0" fontId="2" fillId="2" borderId="24" xfId="0" applyFont="1" applyFill="1" applyBorder="1" applyAlignment="1">
      <alignment horizontal="left" indent="1"/>
    </xf>
    <xf numFmtId="167" fontId="2" fillId="3" borderId="25" xfId="0" applyNumberFormat="1" applyFont="1" applyFill="1" applyBorder="1"/>
    <xf numFmtId="0" fontId="2" fillId="2" borderId="26" xfId="0" applyFont="1" applyFill="1" applyBorder="1" applyAlignment="1">
      <alignment horizontal="left" indent="1"/>
    </xf>
    <xf numFmtId="167" fontId="2" fillId="2" borderId="27" xfId="0" applyNumberFormat="1" applyFont="1" applyFill="1" applyBorder="1"/>
    <xf numFmtId="167" fontId="2" fillId="3" borderId="28" xfId="0" applyNumberFormat="1" applyFont="1" applyFill="1" applyBorder="1"/>
    <xf numFmtId="0" fontId="2" fillId="0" borderId="12" xfId="0" applyFont="1" applyFill="1" applyBorder="1" applyAlignment="1">
      <alignment horizontal="left" indent="1"/>
    </xf>
    <xf numFmtId="167" fontId="2" fillId="0" borderId="13" xfId="0" applyNumberFormat="1" applyFont="1" applyFill="1" applyBorder="1"/>
    <xf numFmtId="0" fontId="2" fillId="0" borderId="20" xfId="0" applyFont="1" applyFill="1" applyBorder="1" applyAlignment="1">
      <alignment horizontal="left" indent="1"/>
    </xf>
    <xf numFmtId="167" fontId="2" fillId="0" borderId="21" xfId="0" applyNumberFormat="1" applyFont="1" applyFill="1" applyBorder="1"/>
    <xf numFmtId="0" fontId="2" fillId="0" borderId="26" xfId="0" applyFont="1" applyFill="1" applyBorder="1" applyAlignment="1">
      <alignment horizontal="left" indent="1"/>
    </xf>
    <xf numFmtId="167" fontId="2" fillId="0" borderId="27" xfId="0" applyNumberFormat="1" applyFont="1" applyFill="1" applyBorder="1"/>
    <xf numFmtId="167" fontId="5" fillId="5" borderId="3" xfId="0" applyNumberFormat="1" applyFont="1" applyFill="1" applyBorder="1"/>
    <xf numFmtId="0" fontId="5" fillId="5" borderId="7" xfId="0" applyFont="1" applyFill="1" applyBorder="1" applyAlignment="1">
      <alignment horizontal="left" wrapText="1" indent="1"/>
    </xf>
    <xf numFmtId="167" fontId="5" fillId="5" borderId="5" xfId="0" applyNumberFormat="1" applyFont="1" applyFill="1" applyBorder="1"/>
    <xf numFmtId="167" fontId="5" fillId="5" borderId="29" xfId="0" applyNumberFormat="1" applyFont="1" applyFill="1" applyBorder="1"/>
    <xf numFmtId="167" fontId="5" fillId="5" borderId="6" xfId="0" applyNumberFormat="1" applyFont="1" applyFill="1" applyBorder="1"/>
    <xf numFmtId="0" fontId="5" fillId="6" borderId="8" xfId="0" applyFont="1" applyFill="1" applyBorder="1" applyAlignment="1">
      <alignment horizontal="left" indent="1"/>
    </xf>
    <xf numFmtId="167" fontId="5" fillId="6" borderId="9" xfId="0" applyNumberFormat="1" applyFont="1" applyFill="1" applyBorder="1"/>
    <xf numFmtId="167" fontId="0" fillId="0" borderId="0" xfId="0" applyNumberFormat="1" applyFill="1"/>
    <xf numFmtId="167" fontId="4" fillId="0" borderId="0" xfId="0" applyNumberFormat="1" applyFont="1" applyFill="1"/>
    <xf numFmtId="0" fontId="2" fillId="2" borderId="30" xfId="0" applyFont="1" applyFill="1" applyBorder="1" applyAlignment="1">
      <alignment horizontal="left" indent="1"/>
    </xf>
    <xf numFmtId="167" fontId="2" fillId="2" borderId="31" xfId="0" applyNumberFormat="1" applyFont="1" applyFill="1" applyBorder="1"/>
    <xf numFmtId="167" fontId="2" fillId="4" borderId="31" xfId="0" applyNumberFormat="1" applyFont="1" applyFill="1" applyBorder="1"/>
    <xf numFmtId="167" fontId="2" fillId="3" borderId="32" xfId="0" applyNumberFormat="1" applyFont="1" applyFill="1" applyBorder="1"/>
    <xf numFmtId="164" fontId="3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2">
    <cellStyle name="Normálna" xfId="0" builtinId="0"/>
    <cellStyle name="normálne_vuctovacia tabulka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22" workbookViewId="0">
      <selection activeCell="G31" sqref="G31"/>
    </sheetView>
  </sheetViews>
  <sheetFormatPr defaultRowHeight="14.4" x14ac:dyDescent="0.3"/>
  <cols>
    <col min="1" max="1" width="45.5546875" bestFit="1" customWidth="1"/>
    <col min="2" max="2" width="13.21875" style="5" bestFit="1" customWidth="1"/>
    <col min="3" max="3" width="11.5546875" style="5" bestFit="1" customWidth="1"/>
    <col min="4" max="4" width="12.6640625" style="5" bestFit="1" customWidth="1"/>
    <col min="5" max="5" width="4.5546875" style="6" customWidth="1"/>
    <col min="6" max="6" width="15.44140625" style="5" customWidth="1"/>
    <col min="7" max="15" width="8.88671875" style="6"/>
  </cols>
  <sheetData>
    <row r="1" spans="1:15" ht="15" customHeight="1" thickBot="1" x14ac:dyDescent="0.35">
      <c r="A1" s="52" t="s">
        <v>5</v>
      </c>
      <c r="B1" s="53"/>
      <c r="C1" s="53"/>
      <c r="D1" s="54"/>
      <c r="F1" s="46"/>
    </row>
    <row r="2" spans="1:15" ht="15" thickBot="1" x14ac:dyDescent="0.35">
      <c r="A2" s="1" t="s">
        <v>4</v>
      </c>
      <c r="B2" s="1" t="s">
        <v>41</v>
      </c>
      <c r="C2" s="7" t="s">
        <v>6</v>
      </c>
      <c r="D2" s="2" t="s">
        <v>7</v>
      </c>
      <c r="F2" s="46"/>
    </row>
    <row r="3" spans="1:15" ht="15" thickBot="1" x14ac:dyDescent="0.35">
      <c r="A3" s="3"/>
      <c r="B3" s="4"/>
      <c r="C3" s="4"/>
      <c r="D3" s="4"/>
      <c r="F3" s="46"/>
    </row>
    <row r="4" spans="1:15" ht="15" thickBot="1" x14ac:dyDescent="0.35">
      <c r="A4" s="8" t="s">
        <v>26</v>
      </c>
      <c r="B4" s="9">
        <f>SUM(B5:B6)</f>
        <v>113292.64</v>
      </c>
      <c r="C4" s="9">
        <f t="shared" ref="C4:D4" si="0">SUM(C5:C6)</f>
        <v>48700.2</v>
      </c>
      <c r="D4" s="9">
        <f t="shared" si="0"/>
        <v>64592.44</v>
      </c>
      <c r="F4" s="46"/>
    </row>
    <row r="5" spans="1:15" x14ac:dyDescent="0.3">
      <c r="A5" s="10" t="s">
        <v>9</v>
      </c>
      <c r="B5" s="11">
        <f>SUM(C5:D5)</f>
        <v>84806.080000000002</v>
      </c>
      <c r="C5" s="12">
        <v>36379</v>
      </c>
      <c r="D5" s="13">
        <v>48427.08</v>
      </c>
      <c r="F5" s="46"/>
    </row>
    <row r="6" spans="1:15" ht="15" thickBot="1" x14ac:dyDescent="0.35">
      <c r="A6" s="14" t="s">
        <v>0</v>
      </c>
      <c r="B6" s="15">
        <f>SUM(C6:D6)</f>
        <v>28486.560000000001</v>
      </c>
      <c r="C6" s="16">
        <v>12321.2</v>
      </c>
      <c r="D6" s="17">
        <v>16165.36</v>
      </c>
      <c r="F6" s="46"/>
    </row>
    <row r="7" spans="1:15" ht="15" thickBot="1" x14ac:dyDescent="0.35">
      <c r="A7" s="18" t="s">
        <v>27</v>
      </c>
      <c r="B7" s="19">
        <f>SUM(C7:D7)</f>
        <v>2443.1</v>
      </c>
      <c r="C7" s="20">
        <f>1369.6+232.87</f>
        <v>1602.4699999999998</v>
      </c>
      <c r="D7" s="21">
        <f>607.75+232.88</f>
        <v>840.63</v>
      </c>
      <c r="F7" s="46"/>
    </row>
    <row r="8" spans="1:15" ht="15" thickBot="1" x14ac:dyDescent="0.35">
      <c r="A8" s="18" t="s">
        <v>28</v>
      </c>
      <c r="B8" s="20">
        <f>SUM(B9:B14)</f>
        <v>20808.179999999997</v>
      </c>
      <c r="C8" s="20">
        <f t="shared" ref="C8:D8" si="1">SUM(C9:C14)</f>
        <v>8194.4320000000007</v>
      </c>
      <c r="D8" s="20">
        <f t="shared" si="1"/>
        <v>12613.748</v>
      </c>
      <c r="F8" s="47"/>
    </row>
    <row r="9" spans="1:15" x14ac:dyDescent="0.3">
      <c r="A9" s="10" t="s">
        <v>10</v>
      </c>
      <c r="B9" s="11">
        <v>2811.98</v>
      </c>
      <c r="C9" s="12">
        <f>B9*0.4</f>
        <v>1124.7920000000001</v>
      </c>
      <c r="D9" s="22">
        <f t="shared" ref="D9:D40" si="2">B9-C9</f>
        <v>1687.1879999999999</v>
      </c>
      <c r="E9"/>
      <c r="F9" s="46"/>
      <c r="K9"/>
      <c r="L9"/>
      <c r="M9"/>
      <c r="N9"/>
      <c r="O9"/>
    </row>
    <row r="10" spans="1:15" x14ac:dyDescent="0.3">
      <c r="A10" s="23" t="s">
        <v>25</v>
      </c>
      <c r="B10" s="24">
        <v>13838.41</v>
      </c>
      <c r="C10" s="25">
        <f t="shared" ref="C10:C14" si="3">B10*0.4</f>
        <v>5535.3640000000005</v>
      </c>
      <c r="D10" s="26">
        <f t="shared" si="2"/>
        <v>8303.0459999999985</v>
      </c>
      <c r="F10" s="46"/>
    </row>
    <row r="11" spans="1:15" x14ac:dyDescent="0.3">
      <c r="A11" s="23" t="s">
        <v>11</v>
      </c>
      <c r="B11" s="24">
        <v>1246.92</v>
      </c>
      <c r="C11" s="25">
        <f t="shared" si="3"/>
        <v>498.76800000000003</v>
      </c>
      <c r="D11" s="26">
        <f t="shared" si="2"/>
        <v>748.15200000000004</v>
      </c>
      <c r="F11" s="46"/>
    </row>
    <row r="12" spans="1:15" x14ac:dyDescent="0.3">
      <c r="A12" s="23" t="s">
        <v>12</v>
      </c>
      <c r="B12" s="24">
        <v>1451.78</v>
      </c>
      <c r="C12" s="25">
        <f t="shared" si="3"/>
        <v>580.71199999999999</v>
      </c>
      <c r="D12" s="26">
        <f t="shared" si="2"/>
        <v>871.06799999999998</v>
      </c>
      <c r="F12" s="46"/>
    </row>
    <row r="13" spans="1:15" x14ac:dyDescent="0.3">
      <c r="A13" s="23" t="s">
        <v>13</v>
      </c>
      <c r="B13" s="24">
        <f>390.63+897.77</f>
        <v>1288.4000000000001</v>
      </c>
      <c r="C13" s="25">
        <f>B13*0.3</f>
        <v>386.52000000000004</v>
      </c>
      <c r="D13" s="26">
        <f t="shared" si="2"/>
        <v>901.88000000000011</v>
      </c>
      <c r="F13" s="46"/>
    </row>
    <row r="14" spans="1:15" ht="15" thickBot="1" x14ac:dyDescent="0.35">
      <c r="A14" s="14" t="s">
        <v>14</v>
      </c>
      <c r="B14" s="15">
        <v>170.69</v>
      </c>
      <c r="C14" s="25">
        <f t="shared" si="3"/>
        <v>68.275999999999996</v>
      </c>
      <c r="D14" s="27">
        <f t="shared" si="2"/>
        <v>102.414</v>
      </c>
      <c r="F14" s="46"/>
    </row>
    <row r="15" spans="1:15" ht="15" thickBot="1" x14ac:dyDescent="0.35">
      <c r="A15" s="18" t="s">
        <v>29</v>
      </c>
      <c r="B15" s="20">
        <f>SUM(B16:B21)</f>
        <v>17409.300000000003</v>
      </c>
      <c r="C15" s="20">
        <f>SUM(C16:C21)</f>
        <v>6963.72</v>
      </c>
      <c r="D15" s="20">
        <f>SUM(D16:D21)</f>
        <v>10445.58</v>
      </c>
      <c r="F15" s="47"/>
    </row>
    <row r="16" spans="1:15" x14ac:dyDescent="0.3">
      <c r="A16" s="10" t="s">
        <v>15</v>
      </c>
      <c r="B16" s="11">
        <v>695.9</v>
      </c>
      <c r="C16" s="12">
        <f>B16*0.4</f>
        <v>278.36</v>
      </c>
      <c r="D16" s="13">
        <f t="shared" si="2"/>
        <v>417.53999999999996</v>
      </c>
      <c r="F16" s="47"/>
    </row>
    <row r="17" spans="1:6" x14ac:dyDescent="0.3">
      <c r="A17" s="48" t="s">
        <v>30</v>
      </c>
      <c r="B17" s="49">
        <v>1370</v>
      </c>
      <c r="C17" s="50">
        <f>B17*0.4</f>
        <v>548</v>
      </c>
      <c r="D17" s="51">
        <f t="shared" si="2"/>
        <v>822</v>
      </c>
      <c r="F17" s="46"/>
    </row>
    <row r="18" spans="1:6" s="6" customFormat="1" x14ac:dyDescent="0.3">
      <c r="A18" s="28" t="s">
        <v>31</v>
      </c>
      <c r="B18" s="24">
        <v>5077.22</v>
      </c>
      <c r="C18" s="25">
        <f t="shared" ref="C18:C21" si="4">B18*0.4</f>
        <v>2030.8880000000001</v>
      </c>
      <c r="D18" s="29">
        <f t="shared" si="2"/>
        <v>3046.3320000000003</v>
      </c>
      <c r="F18" s="46"/>
    </row>
    <row r="19" spans="1:6" s="6" customFormat="1" x14ac:dyDescent="0.3">
      <c r="A19" s="28" t="s">
        <v>32</v>
      </c>
      <c r="B19" s="24">
        <v>1364.4</v>
      </c>
      <c r="C19" s="25">
        <f t="shared" si="4"/>
        <v>545.7600000000001</v>
      </c>
      <c r="D19" s="29">
        <f t="shared" si="2"/>
        <v>818.64</v>
      </c>
      <c r="F19" s="46"/>
    </row>
    <row r="20" spans="1:6" s="6" customFormat="1" x14ac:dyDescent="0.3">
      <c r="A20" s="23" t="s">
        <v>16</v>
      </c>
      <c r="B20" s="24">
        <f>8623.88+28</f>
        <v>8651.8799999999992</v>
      </c>
      <c r="C20" s="25">
        <f t="shared" si="4"/>
        <v>3460.752</v>
      </c>
      <c r="D20" s="29">
        <f t="shared" si="2"/>
        <v>5191.1279999999988</v>
      </c>
      <c r="F20" s="46"/>
    </row>
    <row r="21" spans="1:6" s="6" customFormat="1" ht="15" thickBot="1" x14ac:dyDescent="0.35">
      <c r="A21" s="30" t="s">
        <v>33</v>
      </c>
      <c r="B21" s="31">
        <v>249.9</v>
      </c>
      <c r="C21" s="25">
        <f t="shared" si="4"/>
        <v>99.960000000000008</v>
      </c>
      <c r="D21" s="32">
        <f t="shared" si="2"/>
        <v>149.94</v>
      </c>
      <c r="F21" s="46"/>
    </row>
    <row r="22" spans="1:6" s="6" customFormat="1" ht="15" thickBot="1" x14ac:dyDescent="0.35">
      <c r="A22" s="18" t="s">
        <v>34</v>
      </c>
      <c r="B22" s="20">
        <f>SUM(B23:B25)</f>
        <v>5128.4800000000005</v>
      </c>
      <c r="C22" s="20">
        <f t="shared" ref="C22:D22" si="5">SUM(C23:C25)</f>
        <v>2051.3920000000003</v>
      </c>
      <c r="D22" s="20">
        <f t="shared" si="5"/>
        <v>3077.0880000000002</v>
      </c>
      <c r="F22" s="47"/>
    </row>
    <row r="23" spans="1:6" s="6" customFormat="1" x14ac:dyDescent="0.3">
      <c r="A23" s="33" t="s">
        <v>35</v>
      </c>
      <c r="B23" s="34">
        <v>2023.68</v>
      </c>
      <c r="C23" s="25">
        <f>B23*0.4</f>
        <v>809.47200000000009</v>
      </c>
      <c r="D23" s="29">
        <f t="shared" si="2"/>
        <v>1214.2080000000001</v>
      </c>
      <c r="F23" s="46"/>
    </row>
    <row r="24" spans="1:6" s="6" customFormat="1" x14ac:dyDescent="0.3">
      <c r="A24" s="35" t="s">
        <v>36</v>
      </c>
      <c r="B24" s="36">
        <v>2126.59</v>
      </c>
      <c r="C24" s="25">
        <f t="shared" ref="C24:C25" si="6">B24*0.4</f>
        <v>850.63600000000008</v>
      </c>
      <c r="D24" s="29">
        <f t="shared" si="2"/>
        <v>1275.9540000000002</v>
      </c>
      <c r="F24" s="46"/>
    </row>
    <row r="25" spans="1:6" s="6" customFormat="1" ht="15" thickBot="1" x14ac:dyDescent="0.35">
      <c r="A25" s="37" t="s">
        <v>37</v>
      </c>
      <c r="B25" s="38">
        <v>978.21</v>
      </c>
      <c r="C25" s="25">
        <f t="shared" si="6"/>
        <v>391.28400000000005</v>
      </c>
      <c r="D25" s="29">
        <f t="shared" si="2"/>
        <v>586.92599999999993</v>
      </c>
      <c r="F25" s="46"/>
    </row>
    <row r="26" spans="1:6" s="6" customFormat="1" ht="15" thickBot="1" x14ac:dyDescent="0.35">
      <c r="A26" s="18" t="s">
        <v>38</v>
      </c>
      <c r="B26" s="20">
        <v>622.05999999999995</v>
      </c>
      <c r="C26" s="20">
        <f>B26*0.4</f>
        <v>248.82399999999998</v>
      </c>
      <c r="D26" s="39">
        <f t="shared" si="2"/>
        <v>373.23599999999999</v>
      </c>
      <c r="F26" s="47"/>
    </row>
    <row r="27" spans="1:6" s="6" customFormat="1" ht="15" thickBot="1" x14ac:dyDescent="0.35">
      <c r="A27" s="18" t="s">
        <v>39</v>
      </c>
      <c r="B27" s="20">
        <f>SUM(B28:B39)</f>
        <v>23286.020000000004</v>
      </c>
      <c r="C27" s="20">
        <f t="shared" ref="C27:D27" si="7">SUM(C28:C39)</f>
        <v>9314.4079999999994</v>
      </c>
      <c r="D27" s="20">
        <f t="shared" si="7"/>
        <v>13971.611999999999</v>
      </c>
      <c r="F27" s="47"/>
    </row>
    <row r="28" spans="1:6" s="6" customFormat="1" x14ac:dyDescent="0.3">
      <c r="A28" s="10" t="s">
        <v>17</v>
      </c>
      <c r="B28" s="11">
        <v>1200.0999999999999</v>
      </c>
      <c r="C28" s="25">
        <f>B28*0.4</f>
        <v>480.03999999999996</v>
      </c>
      <c r="D28" s="13">
        <f t="shared" si="2"/>
        <v>720.06</v>
      </c>
      <c r="F28" s="46"/>
    </row>
    <row r="29" spans="1:6" s="6" customFormat="1" x14ac:dyDescent="0.3">
      <c r="A29" s="23" t="s">
        <v>18</v>
      </c>
      <c r="B29" s="24">
        <v>3281.99</v>
      </c>
      <c r="C29" s="25">
        <f t="shared" ref="C29:C40" si="8">B29*0.4</f>
        <v>1312.796</v>
      </c>
      <c r="D29" s="29">
        <f t="shared" si="2"/>
        <v>1969.1939999999997</v>
      </c>
      <c r="F29" s="46"/>
    </row>
    <row r="30" spans="1:6" s="6" customFormat="1" x14ac:dyDescent="0.3">
      <c r="A30" s="23" t="s">
        <v>42</v>
      </c>
      <c r="B30" s="24">
        <v>1734.85</v>
      </c>
      <c r="C30" s="25">
        <f t="shared" si="8"/>
        <v>693.94</v>
      </c>
      <c r="D30" s="29">
        <f t="shared" si="2"/>
        <v>1040.9099999999999</v>
      </c>
      <c r="F30" s="46"/>
    </row>
    <row r="31" spans="1:6" s="6" customFormat="1" x14ac:dyDescent="0.3">
      <c r="A31" s="23" t="s">
        <v>19</v>
      </c>
      <c r="B31" s="24">
        <v>1446.7</v>
      </c>
      <c r="C31" s="25">
        <f t="shared" si="8"/>
        <v>578.68000000000006</v>
      </c>
      <c r="D31" s="29">
        <f t="shared" si="2"/>
        <v>868.02</v>
      </c>
      <c r="F31" s="46"/>
    </row>
    <row r="32" spans="1:6" s="6" customFormat="1" x14ac:dyDescent="0.3">
      <c r="A32" s="23" t="s">
        <v>20</v>
      </c>
      <c r="B32" s="24">
        <v>400</v>
      </c>
      <c r="C32" s="25">
        <f t="shared" si="8"/>
        <v>160</v>
      </c>
      <c r="D32" s="29">
        <f t="shared" si="2"/>
        <v>240</v>
      </c>
      <c r="F32" s="46"/>
    </row>
    <row r="33" spans="1:6" s="6" customFormat="1" x14ac:dyDescent="0.3">
      <c r="A33" s="23" t="s">
        <v>8</v>
      </c>
      <c r="B33" s="24">
        <v>2388.6999999999998</v>
      </c>
      <c r="C33" s="25">
        <f t="shared" si="8"/>
        <v>955.48</v>
      </c>
      <c r="D33" s="29">
        <f t="shared" si="2"/>
        <v>1433.2199999999998</v>
      </c>
      <c r="F33" s="46"/>
    </row>
    <row r="34" spans="1:6" s="6" customFormat="1" x14ac:dyDescent="0.3">
      <c r="A34" s="23" t="s">
        <v>3</v>
      </c>
      <c r="B34" s="24">
        <v>2073.1799999999998</v>
      </c>
      <c r="C34" s="25">
        <f t="shared" si="8"/>
        <v>829.27199999999993</v>
      </c>
      <c r="D34" s="29">
        <f t="shared" si="2"/>
        <v>1243.9079999999999</v>
      </c>
      <c r="F34" s="46"/>
    </row>
    <row r="35" spans="1:6" s="6" customFormat="1" x14ac:dyDescent="0.3">
      <c r="A35" s="23" t="s">
        <v>1</v>
      </c>
      <c r="B35" s="24">
        <v>4647.3500000000004</v>
      </c>
      <c r="C35" s="25">
        <f t="shared" si="8"/>
        <v>1858.9400000000003</v>
      </c>
      <c r="D35" s="29">
        <f t="shared" si="2"/>
        <v>2788.41</v>
      </c>
      <c r="F35" s="46"/>
    </row>
    <row r="36" spans="1:6" s="6" customFormat="1" x14ac:dyDescent="0.3">
      <c r="A36" s="23" t="s">
        <v>21</v>
      </c>
      <c r="B36" s="24">
        <f>3431.7+500</f>
        <v>3931.7</v>
      </c>
      <c r="C36" s="25">
        <f t="shared" si="8"/>
        <v>1572.68</v>
      </c>
      <c r="D36" s="29">
        <f t="shared" si="2"/>
        <v>2359.0199999999995</v>
      </c>
      <c r="F36" s="46"/>
    </row>
    <row r="37" spans="1:6" s="6" customFormat="1" x14ac:dyDescent="0.3">
      <c r="A37" s="23" t="s">
        <v>22</v>
      </c>
      <c r="B37" s="24">
        <v>1382.16</v>
      </c>
      <c r="C37" s="25">
        <f t="shared" si="8"/>
        <v>552.86400000000003</v>
      </c>
      <c r="D37" s="29">
        <f t="shared" si="2"/>
        <v>829.29600000000005</v>
      </c>
      <c r="F37" s="46"/>
    </row>
    <row r="38" spans="1:6" s="6" customFormat="1" x14ac:dyDescent="0.3">
      <c r="A38" s="23" t="s">
        <v>23</v>
      </c>
      <c r="B38" s="24">
        <v>653.39</v>
      </c>
      <c r="C38" s="25">
        <f t="shared" si="8"/>
        <v>261.35599999999999</v>
      </c>
      <c r="D38" s="29">
        <f t="shared" si="2"/>
        <v>392.03399999999999</v>
      </c>
      <c r="F38" s="46"/>
    </row>
    <row r="39" spans="1:6" s="6" customFormat="1" ht="15" thickBot="1" x14ac:dyDescent="0.35">
      <c r="A39" s="30" t="s">
        <v>2</v>
      </c>
      <c r="B39" s="31">
        <v>145.9</v>
      </c>
      <c r="C39" s="25">
        <f t="shared" si="8"/>
        <v>58.360000000000007</v>
      </c>
      <c r="D39" s="32">
        <f t="shared" si="2"/>
        <v>87.539999999999992</v>
      </c>
      <c r="F39" s="46"/>
    </row>
    <row r="40" spans="1:6" s="6" customFormat="1" ht="28.2" x14ac:dyDescent="0.3">
      <c r="A40" s="40" t="s">
        <v>40</v>
      </c>
      <c r="B40" s="41">
        <f>825+352.19</f>
        <v>1177.19</v>
      </c>
      <c r="C40" s="42">
        <f t="shared" si="8"/>
        <v>470.87600000000003</v>
      </c>
      <c r="D40" s="43">
        <f t="shared" si="2"/>
        <v>706.31400000000008</v>
      </c>
      <c r="F40" s="5"/>
    </row>
    <row r="41" spans="1:6" s="6" customFormat="1" ht="15" thickBot="1" x14ac:dyDescent="0.35">
      <c r="A41" s="44" t="s">
        <v>24</v>
      </c>
      <c r="B41" s="45">
        <f>B40+B27+B26+B22+B15+B8+B7+B4</f>
        <v>184166.97</v>
      </c>
      <c r="C41" s="45">
        <f t="shared" ref="C41:D41" si="9">C40+C27+C26+C22+C15+C8+C7+C4</f>
        <v>77546.322</v>
      </c>
      <c r="D41" s="45">
        <f t="shared" si="9"/>
        <v>106620.648</v>
      </c>
      <c r="F41" s="5"/>
    </row>
    <row r="43" spans="1:6" x14ac:dyDescent="0.3">
      <c r="B43" s="6"/>
      <c r="C43" s="6"/>
      <c r="D43" s="6"/>
    </row>
  </sheetData>
  <mergeCells count="1">
    <mergeCell ref="A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05_KE_EON_2023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2019-06-24T09:32:40Z</cp:lastPrinted>
  <dcterms:created xsi:type="dcterms:W3CDTF">2015-03-17T12:48:09Z</dcterms:created>
  <dcterms:modified xsi:type="dcterms:W3CDTF">2024-02-16T15:01:13Z</dcterms:modified>
</cp:coreProperties>
</file>